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2DO. TRIMESTRE 2021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9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H18" i="5" s="1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1" i="6"/>
  <c r="H50" i="6"/>
  <c r="H48" i="6"/>
  <c r="H47" i="6"/>
  <c r="H46" i="6"/>
  <c r="H45" i="6"/>
  <c r="H42" i="6"/>
  <c r="H41" i="6"/>
  <c r="H40" i="6"/>
  <c r="H39" i="6"/>
  <c r="H38" i="6"/>
  <c r="H37" i="6"/>
  <c r="H36" i="6"/>
  <c r="H35" i="6"/>
  <c r="H34" i="6"/>
  <c r="H33" i="6"/>
  <c r="H27" i="6"/>
  <c r="H21" i="6"/>
  <c r="H15" i="6"/>
  <c r="H12" i="6"/>
  <c r="H11" i="6"/>
  <c r="H8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H52" i="6" s="1"/>
  <c r="E51" i="6"/>
  <c r="E50" i="6"/>
  <c r="E49" i="6"/>
  <c r="H49" i="6" s="1"/>
  <c r="E48" i="6"/>
  <c r="E47" i="6"/>
  <c r="E46" i="6"/>
  <c r="E45" i="6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E16" i="8"/>
  <c r="E43" i="6"/>
  <c r="H43" i="6" s="1"/>
  <c r="E23" i="6"/>
  <c r="H23" i="6" s="1"/>
  <c r="F77" i="6"/>
  <c r="G77" i="6"/>
  <c r="E13" i="6"/>
  <c r="H13" i="6" s="1"/>
  <c r="D77" i="6"/>
  <c r="C77" i="6"/>
  <c r="E5" i="6"/>
  <c r="H42" i="5"/>
  <c r="E25" i="5"/>
  <c r="E16" i="5"/>
  <c r="E42" i="5"/>
  <c r="H16" i="8"/>
  <c r="E77" i="6" l="1"/>
  <c r="H5" i="6"/>
  <c r="H77" i="6" s="1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<sst xmlns="http://schemas.openxmlformats.org/spreadsheetml/2006/main" count="227" uniqueCount="148">
  <si>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</si>
  <si>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</si>
  <si>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</si>
  <si>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</si>
  <si>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</si>
  <si>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</si>
  <si>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</si>
  <si>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</si>
  <si>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</si>
  <si>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</si>
  <si>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</si>
  <si>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</si>
  <si>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</si>
  <si>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</si>
  <si>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</si>
  <si>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</si>
  <si>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</si>
  <si>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</si>
  <si>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</si>
  <si>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</si>
  <si>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</si>
  <si>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</si>
  <si>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</si>
  <si>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</si>
  <si>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</si>
  <si>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</si>
  <si>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</si>
  <si>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</si>
  <si>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</si>
  <si>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</si>
  <si>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</si>
  <si>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</si>
  <si>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</si>
  <si>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</si>
  <si>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</si>
  <si>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</si>
  <si>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</si>
  <si>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</si>
  <si>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</si>
  <si>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</si>
  <si>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</si>
  <si>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</si>
  <si>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</si>
  <si>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</si>
  <si>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</si>
  <si>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</si>
  <si>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</si>
  <si>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</si>
  <si>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</si>
  <si>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</si>
  <si>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</si>
  <si>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</si>
  <si>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</si>
  <si>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</si>
  <si>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</si>
  <si>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</si>
  <si>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</si>
  <si>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</si>
  <si>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</si>
  <si>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</si>
  <si>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</si>
  <si>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</si>
  <si>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</si>
  <si>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</si>
  <si>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</si>
  <si>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</si>
  <si>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</si>
  <si>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</si>
  <si>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</si>
  <si>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</si>
  <si>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</si>
  <si>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</si>
  <si>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</si>
  <si>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</si>
  <si>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</si>
  <si>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</si>
  <si>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</si>
  <si>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</si>
  <si>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</si>
  <si>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</si>
  <si>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</si>
  <si>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</si>
  <si>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</si>
  <si>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</si>
  <si>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</si>
  <si>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</si>
  <si>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</si>
  <si>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</si>
  <si>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</si>
  <si>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</si>
  <si>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</si>
  <si>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</si>
  <si>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</si>
  <si>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</si>
  <si>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</si>
  <si>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</si>
  <si>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</si>
  <si>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</si>
  <si>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</si>
  <si>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</si>
  <si>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</si>
  <si>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</si>
  <si>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</si>
  <si>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</si>
  <si>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</si>
  <si>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</si>
  <si>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</si>
  <si>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</si>
  <si>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</si>
  <si>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</si>
  <si>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</si>
  <si>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</si>
  <si>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</si>
  <si>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</si>
  <si>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</si>
  <si>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</si>
  <si>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</si>
  <si>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</si>
  <si>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</si>
  <si>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</si>
  <si>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</si>
  <si>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</si>
  <si>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</si>
  <si>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</si>
  <si>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</si>
  <si>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</si>
  <si>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</si>
  <si>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</si>
  <si>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</si>
  <si>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</si>
  <si>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</si>
  <si>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DE AGUA POTABLE Y ALCANTARILLADO DE ROMITA, GTO.
ESTADO ANALÍTICO DEL EJERCICIO DEL PRESUPUESTO DE EGRESOS
CLASIFICACIÓN POR OBJETO DEL GASTO (CAPÍTULO Y CONCEPTO)
DEL 1 ENERO AL 30 DE JUNIO DEL 2021</t>
  </si>
  <si>
    <t>SISTEMA DE AGUA POTABLE Y ALCANTARILLADO DE ROMITA, GTO.
ESTADO ANALÍTICO DEL EJERCICIO DEL PRESUPUESTO DE EGRESOS
CLASIFICACION ECÓNOMICA (POR TIPO DE GASTO)
DEL 1 ENERO AL 30 DE JUNIO DEL 2021</t>
  </si>
  <si>
    <t>ADMINISTRACIÓN</t>
  </si>
  <si>
    <t>OPERACIÓN</t>
  </si>
  <si>
    <t>CONSEJO DIRECTIVO</t>
  </si>
  <si>
    <t>PLANTA TRATADORA DE AGUA</t>
  </si>
  <si>
    <t>SISTEMA DE AGUA POTABLE Y ALCANTARILLADO DE ROMITA, GTO.
ESTADO ANALÍTICO DEL EJERCICIO DEL PRESUPUESTO DE EGRESOS
CLASIFICACIÓN ADMINISTRATIVA
DEL 1 ENERO AL 30 DE JUNIO DEL 2021</t>
  </si>
  <si>
    <t>Gobierno (Federal/Estatal/Municipal) de SISTEMA DE AGUA POTABLE Y ALCANTARILLADO DE ROMITA, GTO.
Estado Analítico del Ejercicio del Presupuesto de Egresos
Clasificación Administrativa
DEL 1 ENERO AL 30 DE JUNIO DEL 2021</t>
  </si>
  <si>
    <t>Sector Paraestatal del Gobierno (Federal/Estatal/Municipal) de SISTEMA DE AGUA POTABLE Y ALCANTARILLADO DE ROMITA, GTO.
Estado Analítico del Ejercicio del Presupuesto de Egresos
Clasificación Administrativa
DEL 1 ENERO AL 30 DE JUNIO DEL 2021</t>
  </si>
  <si>
    <t>SISTEMA DE AGUA POTABLE Y ALCANTARILLADO DE ROMITA, GTO.
ESTADO ANALÍTICO DEL EJERCICIO DEL PRESUPUESTO DE EGRESOS
CLASIFICACIÓN FUNCIONAL (FINALIDAD Y FUNCIÓN)
DEL 1 ENERO AL 30 DE JUNIO DEL 2021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</si>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</sst>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left" vertical="center"/>
    </xf>
    <xf numFmtId="0" fontId="2" fillId="0" borderId="0" xfId="8" applyFont="1" applyBorder="1" applyAlignment="1" applyProtection="1">
      <alignment vertical="top" wrapText="1"/>
      <protection locked="0"/>
    </xf>
    <xf numFmtId="4" fontId="2" fillId="0" borderId="0" xfId="8" applyNumberFormat="1" applyFont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showGridLines="0" topLeftCell="A52" workbookViewId="0">
      <selection activeCell="B80" sqref="B8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2" t="s">
        <v>131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57</v>
      </c>
      <c r="B2" s="68"/>
      <c r="C2" s="62" t="s">
        <v>63</v>
      </c>
      <c r="D2" s="63"/>
      <c r="E2" s="63"/>
      <c r="F2" s="63"/>
      <c r="G2" s="64"/>
      <c r="H2" s="65" t="s">
        <v>62</v>
      </c>
    </row>
    <row r="3" spans="1:8" ht="24.95" customHeight="1" x14ac:dyDescent="0.2">
      <c r="A3" s="69"/>
      <c r="B3" s="70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48" t="s">
        <v>64</v>
      </c>
      <c r="B5" s="7"/>
      <c r="C5" s="14">
        <f>SUM(C6:C12)</f>
        <v>10761884.799999999</v>
      </c>
      <c r="D5" s="14">
        <f>SUM(D6:D12)</f>
        <v>-30000</v>
      </c>
      <c r="E5" s="14">
        <f>C5+D5</f>
        <v>10731884.799999999</v>
      </c>
      <c r="F5" s="14">
        <f>SUM(F6:F12)</f>
        <v>4513808.5299999993</v>
      </c>
      <c r="G5" s="14">
        <f>SUM(G6:G12)</f>
        <v>4513808.5299999993</v>
      </c>
      <c r="H5" s="14">
        <f>E5-F5</f>
        <v>6218076.2699999996</v>
      </c>
    </row>
    <row r="6" spans="1:8" x14ac:dyDescent="0.2">
      <c r="A6" s="49">
        <v>1100</v>
      </c>
      <c r="B6" s="11" t="s">
        <v>73</v>
      </c>
      <c r="C6" s="15">
        <v>5617768.7999999998</v>
      </c>
      <c r="D6" s="15">
        <v>0</v>
      </c>
      <c r="E6" s="15">
        <f t="shared" ref="E6:E69" si="0">C6+D6</f>
        <v>5617768.7999999998</v>
      </c>
      <c r="F6" s="15">
        <v>2648990.92</v>
      </c>
      <c r="G6" s="15">
        <v>2648990.92</v>
      </c>
      <c r="H6" s="15">
        <f t="shared" ref="H6:H69" si="1">E6-F6</f>
        <v>2968777.88</v>
      </c>
    </row>
    <row r="7" spans="1:8" x14ac:dyDescent="0.2">
      <c r="A7" s="49">
        <v>1200</v>
      </c>
      <c r="B7" s="11" t="s">
        <v>74</v>
      </c>
      <c r="C7" s="15">
        <v>386779.03</v>
      </c>
      <c r="D7" s="15">
        <v>0</v>
      </c>
      <c r="E7" s="15">
        <f t="shared" si="0"/>
        <v>386779.03</v>
      </c>
      <c r="F7" s="15">
        <v>120549.07</v>
      </c>
      <c r="G7" s="15">
        <v>120549.07</v>
      </c>
      <c r="H7" s="15">
        <f t="shared" si="1"/>
        <v>266229.96000000002</v>
      </c>
    </row>
    <row r="8" spans="1:8" x14ac:dyDescent="0.2">
      <c r="A8" s="49">
        <v>1300</v>
      </c>
      <c r="B8" s="11" t="s">
        <v>75</v>
      </c>
      <c r="C8" s="15">
        <v>1424294.06</v>
      </c>
      <c r="D8" s="15">
        <v>0</v>
      </c>
      <c r="E8" s="15">
        <f t="shared" si="0"/>
        <v>1424294.06</v>
      </c>
      <c r="F8" s="15">
        <v>375135.88</v>
      </c>
      <c r="G8" s="15">
        <v>375135.88</v>
      </c>
      <c r="H8" s="15">
        <f t="shared" si="1"/>
        <v>1049158.1800000002</v>
      </c>
    </row>
    <row r="9" spans="1:8" x14ac:dyDescent="0.2">
      <c r="A9" s="49">
        <v>1400</v>
      </c>
      <c r="B9" s="11" t="s">
        <v>35</v>
      </c>
      <c r="C9" s="15">
        <v>1233480.3600000001</v>
      </c>
      <c r="D9" s="15">
        <v>0</v>
      </c>
      <c r="E9" s="15">
        <f t="shared" si="0"/>
        <v>1233480.3600000001</v>
      </c>
      <c r="F9" s="15">
        <v>471376.77</v>
      </c>
      <c r="G9" s="15">
        <v>471376.77</v>
      </c>
      <c r="H9" s="15">
        <f t="shared" si="1"/>
        <v>762103.59000000008</v>
      </c>
    </row>
    <row r="10" spans="1:8" x14ac:dyDescent="0.2">
      <c r="A10" s="49">
        <v>1500</v>
      </c>
      <c r="B10" s="11" t="s">
        <v>76</v>
      </c>
      <c r="C10" s="15">
        <v>976008.79</v>
      </c>
      <c r="D10" s="15">
        <v>-30000</v>
      </c>
      <c r="E10" s="15">
        <f t="shared" si="0"/>
        <v>946008.79</v>
      </c>
      <c r="F10" s="15">
        <v>360695.21</v>
      </c>
      <c r="G10" s="15">
        <v>360695.21</v>
      </c>
      <c r="H10" s="15">
        <f t="shared" si="1"/>
        <v>585313.58000000007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77</v>
      </c>
      <c r="C12" s="15">
        <v>1123553.76</v>
      </c>
      <c r="D12" s="15">
        <v>0</v>
      </c>
      <c r="E12" s="15">
        <f t="shared" si="0"/>
        <v>1123553.76</v>
      </c>
      <c r="F12" s="15">
        <v>537060.68000000005</v>
      </c>
      <c r="G12" s="15">
        <v>537060.68000000005</v>
      </c>
      <c r="H12" s="15">
        <f t="shared" si="1"/>
        <v>586493.07999999996</v>
      </c>
    </row>
    <row r="13" spans="1:8" x14ac:dyDescent="0.2">
      <c r="A13" s="48" t="s">
        <v>65</v>
      </c>
      <c r="B13" s="7"/>
      <c r="C13" s="15">
        <f>SUM(C14:C22)</f>
        <v>2084606.86</v>
      </c>
      <c r="D13" s="15">
        <f>SUM(D14:D22)</f>
        <v>-245000</v>
      </c>
      <c r="E13" s="15">
        <f t="shared" si="0"/>
        <v>1839606.86</v>
      </c>
      <c r="F13" s="15">
        <f>SUM(F14:F22)</f>
        <v>1080399.2000000002</v>
      </c>
      <c r="G13" s="15">
        <f>SUM(G14:G22)</f>
        <v>1080399.2000000002</v>
      </c>
      <c r="H13" s="15">
        <f t="shared" si="1"/>
        <v>759207.65999999992</v>
      </c>
    </row>
    <row r="14" spans="1:8" x14ac:dyDescent="0.2">
      <c r="A14" s="49">
        <v>2100</v>
      </c>
      <c r="B14" s="11" t="s">
        <v>78</v>
      </c>
      <c r="C14" s="15">
        <v>130913.14</v>
      </c>
      <c r="D14" s="15">
        <v>-5000</v>
      </c>
      <c r="E14" s="15">
        <f t="shared" si="0"/>
        <v>125913.14</v>
      </c>
      <c r="F14" s="15">
        <v>51907.19</v>
      </c>
      <c r="G14" s="15">
        <v>51907.19</v>
      </c>
      <c r="H14" s="15">
        <f t="shared" si="1"/>
        <v>74005.95</v>
      </c>
    </row>
    <row r="15" spans="1:8" x14ac:dyDescent="0.2">
      <c r="A15" s="49">
        <v>2200</v>
      </c>
      <c r="B15" s="11" t="s">
        <v>79</v>
      </c>
      <c r="C15" s="15">
        <v>14634.23</v>
      </c>
      <c r="D15" s="15">
        <v>0</v>
      </c>
      <c r="E15" s="15">
        <f t="shared" si="0"/>
        <v>14634.23</v>
      </c>
      <c r="F15" s="15">
        <v>7818.93</v>
      </c>
      <c r="G15" s="15">
        <v>7818.93</v>
      </c>
      <c r="H15" s="15">
        <f t="shared" si="1"/>
        <v>6815.2999999999993</v>
      </c>
    </row>
    <row r="16" spans="1:8" x14ac:dyDescent="0.2">
      <c r="A16" s="49">
        <v>2300</v>
      </c>
      <c r="B16" s="11" t="s">
        <v>80</v>
      </c>
      <c r="C16" s="15">
        <v>370000</v>
      </c>
      <c r="D16" s="15">
        <v>-25000</v>
      </c>
      <c r="E16" s="15">
        <f t="shared" si="0"/>
        <v>345000</v>
      </c>
      <c r="F16" s="15">
        <v>108355</v>
      </c>
      <c r="G16" s="15">
        <v>108355</v>
      </c>
      <c r="H16" s="15">
        <f t="shared" si="1"/>
        <v>236645</v>
      </c>
    </row>
    <row r="17" spans="1:8" x14ac:dyDescent="0.2">
      <c r="A17" s="49">
        <v>2400</v>
      </c>
      <c r="B17" s="11" t="s">
        <v>81</v>
      </c>
      <c r="C17" s="15">
        <v>605000</v>
      </c>
      <c r="D17" s="15">
        <v>50000</v>
      </c>
      <c r="E17" s="15">
        <f t="shared" si="0"/>
        <v>655000</v>
      </c>
      <c r="F17" s="15">
        <v>517201.21</v>
      </c>
      <c r="G17" s="15">
        <v>517201.21</v>
      </c>
      <c r="H17" s="15">
        <f t="shared" si="1"/>
        <v>137798.78999999998</v>
      </c>
    </row>
    <row r="18" spans="1:8" x14ac:dyDescent="0.2">
      <c r="A18" s="49">
        <v>2500</v>
      </c>
      <c r="B18" s="11" t="s">
        <v>82</v>
      </c>
      <c r="C18" s="15">
        <v>5154.5</v>
      </c>
      <c r="D18" s="15">
        <v>0</v>
      </c>
      <c r="E18" s="15">
        <f t="shared" si="0"/>
        <v>5154.5</v>
      </c>
      <c r="F18" s="15">
        <v>0</v>
      </c>
      <c r="G18" s="15">
        <v>0</v>
      </c>
      <c r="H18" s="15">
        <f t="shared" si="1"/>
        <v>5154.5</v>
      </c>
    </row>
    <row r="19" spans="1:8" x14ac:dyDescent="0.2">
      <c r="A19" s="49">
        <v>2600</v>
      </c>
      <c r="B19" s="11" t="s">
        <v>83</v>
      </c>
      <c r="C19" s="15">
        <v>616766.96</v>
      </c>
      <c r="D19" s="15">
        <v>-150000</v>
      </c>
      <c r="E19" s="15">
        <f t="shared" si="0"/>
        <v>466766.95999999996</v>
      </c>
      <c r="F19" s="15">
        <v>341868.59</v>
      </c>
      <c r="G19" s="15">
        <v>341868.59</v>
      </c>
      <c r="H19" s="15">
        <f t="shared" si="1"/>
        <v>124898.36999999994</v>
      </c>
    </row>
    <row r="20" spans="1:8" x14ac:dyDescent="0.2">
      <c r="A20" s="49">
        <v>2700</v>
      </c>
      <c r="B20" s="11" t="s">
        <v>84</v>
      </c>
      <c r="C20" s="15">
        <v>79731.8</v>
      </c>
      <c r="D20" s="15">
        <v>0</v>
      </c>
      <c r="E20" s="15">
        <f t="shared" si="0"/>
        <v>79731.8</v>
      </c>
      <c r="F20" s="15">
        <v>13948.85</v>
      </c>
      <c r="G20" s="15">
        <v>13948.85</v>
      </c>
      <c r="H20" s="15">
        <f t="shared" si="1"/>
        <v>65782.95</v>
      </c>
    </row>
    <row r="21" spans="1:8" x14ac:dyDescent="0.2">
      <c r="A21" s="49">
        <v>2800</v>
      </c>
      <c r="B21" s="11" t="s">
        <v>85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86</v>
      </c>
      <c r="C22" s="15">
        <v>262406.23</v>
      </c>
      <c r="D22" s="15">
        <v>-115000</v>
      </c>
      <c r="E22" s="15">
        <f t="shared" si="0"/>
        <v>147406.22999999998</v>
      </c>
      <c r="F22" s="15">
        <v>39299.43</v>
      </c>
      <c r="G22" s="15">
        <v>39299.43</v>
      </c>
      <c r="H22" s="15">
        <f t="shared" si="1"/>
        <v>108106.79999999999</v>
      </c>
    </row>
    <row r="23" spans="1:8" x14ac:dyDescent="0.2">
      <c r="A23" s="48" t="s">
        <v>66</v>
      </c>
      <c r="B23" s="7"/>
      <c r="C23" s="15">
        <f>SUM(C24:C32)</f>
        <v>5386972.8899999987</v>
      </c>
      <c r="D23" s="15">
        <f>SUM(D24:D32)</f>
        <v>218000</v>
      </c>
      <c r="E23" s="15">
        <f t="shared" si="0"/>
        <v>5604972.8899999987</v>
      </c>
      <c r="F23" s="15">
        <f>SUM(F24:F32)</f>
        <v>2660164.1900000004</v>
      </c>
      <c r="G23" s="15">
        <f>SUM(G24:G32)</f>
        <v>2660164.1900000004</v>
      </c>
      <c r="H23" s="15">
        <f t="shared" si="1"/>
        <v>2944808.6999999983</v>
      </c>
    </row>
    <row r="24" spans="1:8" x14ac:dyDescent="0.2">
      <c r="A24" s="49">
        <v>3100</v>
      </c>
      <c r="B24" s="11" t="s">
        <v>87</v>
      </c>
      <c r="C24" s="15">
        <v>3013562.51</v>
      </c>
      <c r="D24" s="15">
        <v>15000</v>
      </c>
      <c r="E24" s="15">
        <f t="shared" si="0"/>
        <v>3028562.51</v>
      </c>
      <c r="F24" s="15">
        <v>1426549</v>
      </c>
      <c r="G24" s="15">
        <v>1426549</v>
      </c>
      <c r="H24" s="15">
        <f t="shared" si="1"/>
        <v>1602013.5099999998</v>
      </c>
    </row>
    <row r="25" spans="1:8" x14ac:dyDescent="0.2">
      <c r="A25" s="49">
        <v>3200</v>
      </c>
      <c r="B25" s="11" t="s">
        <v>88</v>
      </c>
      <c r="C25" s="15">
        <v>82154.8</v>
      </c>
      <c r="D25" s="15">
        <v>143000</v>
      </c>
      <c r="E25" s="15">
        <f t="shared" si="0"/>
        <v>225154.8</v>
      </c>
      <c r="F25" s="15">
        <v>182000</v>
      </c>
      <c r="G25" s="15">
        <v>182000</v>
      </c>
      <c r="H25" s="15">
        <f t="shared" si="1"/>
        <v>43154.799999999988</v>
      </c>
    </row>
    <row r="26" spans="1:8" x14ac:dyDescent="0.2">
      <c r="A26" s="49">
        <v>3300</v>
      </c>
      <c r="B26" s="11" t="s">
        <v>89</v>
      </c>
      <c r="C26" s="15">
        <v>594023.93999999994</v>
      </c>
      <c r="D26" s="15">
        <v>-110000</v>
      </c>
      <c r="E26" s="15">
        <f t="shared" si="0"/>
        <v>484023.93999999994</v>
      </c>
      <c r="F26" s="15">
        <v>284303.73</v>
      </c>
      <c r="G26" s="15">
        <v>284303.73</v>
      </c>
      <c r="H26" s="15">
        <f t="shared" si="1"/>
        <v>199720.20999999996</v>
      </c>
    </row>
    <row r="27" spans="1:8" x14ac:dyDescent="0.2">
      <c r="A27" s="49">
        <v>3400</v>
      </c>
      <c r="B27" s="11" t="s">
        <v>90</v>
      </c>
      <c r="C27" s="15">
        <v>95751.27</v>
      </c>
      <c r="D27" s="15">
        <v>200000</v>
      </c>
      <c r="E27" s="15">
        <f t="shared" si="0"/>
        <v>295751.27</v>
      </c>
      <c r="F27" s="15">
        <v>250319.64</v>
      </c>
      <c r="G27" s="15">
        <v>250319.64</v>
      </c>
      <c r="H27" s="15">
        <f t="shared" si="1"/>
        <v>45431.630000000005</v>
      </c>
    </row>
    <row r="28" spans="1:8" x14ac:dyDescent="0.2">
      <c r="A28" s="49">
        <v>3500</v>
      </c>
      <c r="B28" s="11" t="s">
        <v>91</v>
      </c>
      <c r="C28" s="15">
        <v>274387.57</v>
      </c>
      <c r="D28" s="15">
        <v>-30000</v>
      </c>
      <c r="E28" s="15">
        <f t="shared" si="0"/>
        <v>244387.57</v>
      </c>
      <c r="F28" s="15">
        <v>123454.47</v>
      </c>
      <c r="G28" s="15">
        <v>123454.47</v>
      </c>
      <c r="H28" s="15">
        <f t="shared" si="1"/>
        <v>120933.1</v>
      </c>
    </row>
    <row r="29" spans="1:8" x14ac:dyDescent="0.2">
      <c r="A29" s="49">
        <v>3600</v>
      </c>
      <c r="B29" s="11" t="s">
        <v>92</v>
      </c>
      <c r="C29" s="15">
        <v>56518.2</v>
      </c>
      <c r="D29" s="15">
        <v>0</v>
      </c>
      <c r="E29" s="15">
        <f t="shared" si="0"/>
        <v>56518.2</v>
      </c>
      <c r="F29" s="15">
        <v>27665</v>
      </c>
      <c r="G29" s="15">
        <v>27665</v>
      </c>
      <c r="H29" s="15">
        <f t="shared" si="1"/>
        <v>28853.199999999997</v>
      </c>
    </row>
    <row r="30" spans="1:8" x14ac:dyDescent="0.2">
      <c r="A30" s="49">
        <v>3700</v>
      </c>
      <c r="B30" s="11" t="s">
        <v>93</v>
      </c>
      <c r="C30" s="15">
        <v>1673.83</v>
      </c>
      <c r="D30" s="15">
        <v>0</v>
      </c>
      <c r="E30" s="15">
        <f t="shared" si="0"/>
        <v>1673.83</v>
      </c>
      <c r="F30" s="15">
        <v>972.45</v>
      </c>
      <c r="G30" s="15">
        <v>972.45</v>
      </c>
      <c r="H30" s="15">
        <f t="shared" si="1"/>
        <v>701.37999999999988</v>
      </c>
    </row>
    <row r="31" spans="1:8" x14ac:dyDescent="0.2">
      <c r="A31" s="49">
        <v>3800</v>
      </c>
      <c r="B31" s="11" t="s">
        <v>94</v>
      </c>
      <c r="C31" s="15">
        <v>80000</v>
      </c>
      <c r="D31" s="15">
        <v>0</v>
      </c>
      <c r="E31" s="15">
        <f t="shared" si="0"/>
        <v>80000</v>
      </c>
      <c r="F31" s="15">
        <v>0</v>
      </c>
      <c r="G31" s="15">
        <v>0</v>
      </c>
      <c r="H31" s="15">
        <f t="shared" si="1"/>
        <v>80000</v>
      </c>
    </row>
    <row r="32" spans="1:8" x14ac:dyDescent="0.2">
      <c r="A32" s="49">
        <v>3900</v>
      </c>
      <c r="B32" s="11" t="s">
        <v>19</v>
      </c>
      <c r="C32" s="15">
        <v>1188900.77</v>
      </c>
      <c r="D32" s="15">
        <v>0</v>
      </c>
      <c r="E32" s="15">
        <f t="shared" si="0"/>
        <v>1188900.77</v>
      </c>
      <c r="F32" s="15">
        <v>364899.9</v>
      </c>
      <c r="G32" s="15">
        <v>364899.9</v>
      </c>
      <c r="H32" s="15">
        <f t="shared" si="1"/>
        <v>824000.87</v>
      </c>
    </row>
    <row r="33" spans="1:8" x14ac:dyDescent="0.2">
      <c r="A33" s="48" t="s">
        <v>67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95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96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97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98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99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100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101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68</v>
      </c>
      <c r="B43" s="7"/>
      <c r="C43" s="15">
        <f>SUM(C44:C52)</f>
        <v>91150.07</v>
      </c>
      <c r="D43" s="15">
        <f>SUM(D44:D52)</f>
        <v>57000</v>
      </c>
      <c r="E43" s="15">
        <f t="shared" si="0"/>
        <v>148150.07</v>
      </c>
      <c r="F43" s="15">
        <f>SUM(F44:F52)</f>
        <v>109244.45</v>
      </c>
      <c r="G43" s="15">
        <f>SUM(G44:G52)</f>
        <v>109244.45</v>
      </c>
      <c r="H43" s="15">
        <f t="shared" si="1"/>
        <v>38905.62000000001</v>
      </c>
    </row>
    <row r="44" spans="1:8" x14ac:dyDescent="0.2">
      <c r="A44" s="49">
        <v>5100</v>
      </c>
      <c r="B44" s="11" t="s">
        <v>102</v>
      </c>
      <c r="C44" s="15">
        <v>35000</v>
      </c>
      <c r="D44" s="15">
        <v>-15000</v>
      </c>
      <c r="E44" s="15">
        <f t="shared" si="0"/>
        <v>20000</v>
      </c>
      <c r="F44" s="15">
        <v>0</v>
      </c>
      <c r="G44" s="15">
        <v>0</v>
      </c>
      <c r="H44" s="15">
        <f t="shared" si="1"/>
        <v>20000</v>
      </c>
    </row>
    <row r="45" spans="1:8" x14ac:dyDescent="0.2">
      <c r="A45" s="49">
        <v>5200</v>
      </c>
      <c r="B45" s="11" t="s">
        <v>103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104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105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106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107</v>
      </c>
      <c r="C49" s="15">
        <v>41150.07</v>
      </c>
      <c r="D49" s="15">
        <v>84000</v>
      </c>
      <c r="E49" s="15">
        <f t="shared" si="0"/>
        <v>125150.07</v>
      </c>
      <c r="F49" s="15">
        <v>109244.45</v>
      </c>
      <c r="G49" s="15">
        <v>109244.45</v>
      </c>
      <c r="H49" s="15">
        <f t="shared" si="1"/>
        <v>15905.62000000001</v>
      </c>
    </row>
    <row r="50" spans="1:8" x14ac:dyDescent="0.2">
      <c r="A50" s="49">
        <v>5700</v>
      </c>
      <c r="B50" s="11" t="s">
        <v>108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109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110</v>
      </c>
      <c r="C52" s="15">
        <v>15000</v>
      </c>
      <c r="D52" s="15">
        <v>-12000</v>
      </c>
      <c r="E52" s="15">
        <f t="shared" si="0"/>
        <v>3000</v>
      </c>
      <c r="F52" s="15">
        <v>0</v>
      </c>
      <c r="G52" s="15">
        <v>0</v>
      </c>
      <c r="H52" s="15">
        <f t="shared" si="1"/>
        <v>3000</v>
      </c>
    </row>
    <row r="53" spans="1:8" x14ac:dyDescent="0.2">
      <c r="A53" s="48" t="s">
        <v>69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111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112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113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70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114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115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116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117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118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119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120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71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72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121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122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123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124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125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126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127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56</v>
      </c>
      <c r="C77" s="17">
        <f t="shared" ref="C77:H77" si="4">SUM(C5+C13+C23+C33+C43+C53+C57+C65+C69)</f>
        <v>18324614.619999997</v>
      </c>
      <c r="D77" s="17">
        <f t="shared" si="4"/>
        <v>0</v>
      </c>
      <c r="E77" s="17">
        <f t="shared" si="4"/>
        <v>18324614.619999997</v>
      </c>
      <c r="F77" s="17">
        <f t="shared" si="4"/>
        <v>8363616.3700000001</v>
      </c>
      <c r="G77" s="17">
        <f t="shared" si="4"/>
        <v>8363616.3700000001</v>
      </c>
      <c r="H77" s="17">
        <f t="shared" si="4"/>
        <v>9960998.2499999981</v>
      </c>
    </row>
    <row r="80" spans="1:8" x14ac:dyDescent="0.2">
      <c r="B80" s="59" t="s">
        <v>141</v>
      </c>
    </row>
    <row r="81" spans="2:5" x14ac:dyDescent="0.2">
      <c r="B81" s="2"/>
      <c r="C81" s="2"/>
      <c r="D81" s="2"/>
      <c r="E81" s="2"/>
    </row>
    <row r="82" spans="2:5" x14ac:dyDescent="0.2">
      <c r="C82" s="59"/>
      <c r="D82" s="59"/>
      <c r="E82" s="2"/>
    </row>
    <row r="83" spans="2:5" x14ac:dyDescent="0.2">
      <c r="B83" s="60"/>
      <c r="C83" s="60"/>
      <c r="D83" s="61"/>
      <c r="E83" s="2"/>
    </row>
    <row r="84" spans="2:5" x14ac:dyDescent="0.2">
      <c r="B84" s="52"/>
      <c r="C84" s="52"/>
      <c r="D84" s="53"/>
    </row>
    <row r="85" spans="2:5" x14ac:dyDescent="0.2">
      <c r="B85" s="52"/>
      <c r="C85" s="52"/>
      <c r="D85" s="53"/>
    </row>
    <row r="86" spans="2:5" x14ac:dyDescent="0.2">
      <c r="B86" s="52"/>
      <c r="C86" s="52"/>
      <c r="D86" s="53"/>
    </row>
    <row r="87" spans="2:5" x14ac:dyDescent="0.2">
      <c r="B87" s="52"/>
      <c r="C87" s="52"/>
      <c r="D87" s="53"/>
    </row>
    <row r="88" spans="2:5" x14ac:dyDescent="0.2">
      <c r="B88" s="54" t="s">
        <v>142</v>
      </c>
      <c r="C88" s="54" t="s">
        <v>143</v>
      </c>
      <c r="D88" s="55"/>
    </row>
    <row r="89" spans="2:5" x14ac:dyDescent="0.2">
      <c r="B89" s="56" t="s">
        <v>144</v>
      </c>
      <c r="C89" s="56" t="s">
        <v>145</v>
      </c>
      <c r="D89" s="56"/>
    </row>
    <row r="90" spans="2:5" x14ac:dyDescent="0.2">
      <c r="B90" s="57" t="s">
        <v>146</v>
      </c>
      <c r="C90" s="58" t="s">
        <v>147</v>
      </c>
      <c r="D90" s="53"/>
    </row>
    <row r="91" spans="2:5" x14ac:dyDescent="0.2">
      <c r="B91" s="52"/>
      <c r="C91" s="52"/>
      <c r="D91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zoomScaleNormal="100" workbookViewId="0">
      <selection activeCell="B31" sqref="B3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2" t="s">
        <v>132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57</v>
      </c>
      <c r="B2" s="68"/>
      <c r="C2" s="62" t="s">
        <v>63</v>
      </c>
      <c r="D2" s="63"/>
      <c r="E2" s="63"/>
      <c r="F2" s="63"/>
      <c r="G2" s="64"/>
      <c r="H2" s="65" t="s">
        <v>62</v>
      </c>
    </row>
    <row r="3" spans="1:8" ht="24.95" customHeight="1" x14ac:dyDescent="0.2">
      <c r="A3" s="69"/>
      <c r="B3" s="70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18233464.550000001</v>
      </c>
      <c r="D6" s="50">
        <v>-57000</v>
      </c>
      <c r="E6" s="50">
        <f>C6+D6</f>
        <v>18176464.550000001</v>
      </c>
      <c r="F6" s="50">
        <v>8254371.9199999999</v>
      </c>
      <c r="G6" s="50">
        <v>8254371.9199999999</v>
      </c>
      <c r="H6" s="50">
        <f>E6-F6</f>
        <v>9922092.6300000008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91150.07</v>
      </c>
      <c r="D8" s="50">
        <v>57000</v>
      </c>
      <c r="E8" s="50">
        <f>C8+D8</f>
        <v>148150.07</v>
      </c>
      <c r="F8" s="50">
        <v>109244.45</v>
      </c>
      <c r="G8" s="50">
        <v>109244.45</v>
      </c>
      <c r="H8" s="50">
        <f>E8-F8</f>
        <v>38905.62000000001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56</v>
      </c>
      <c r="C16" s="17">
        <f>SUM(C6+C8+C10+C12+C14)</f>
        <v>18324614.620000001</v>
      </c>
      <c r="D16" s="17">
        <f>SUM(D6+D8+D10+D12+D14)</f>
        <v>0</v>
      </c>
      <c r="E16" s="17">
        <f>SUM(E6+E8+E10+E12+E14)</f>
        <v>18324614.620000001</v>
      </c>
      <c r="F16" s="17">
        <f t="shared" ref="F16:H16" si="0">SUM(F6+F8+F10+F12+F14)</f>
        <v>8363616.3700000001</v>
      </c>
      <c r="G16" s="17">
        <f t="shared" si="0"/>
        <v>8363616.3700000001</v>
      </c>
      <c r="H16" s="17">
        <f t="shared" si="0"/>
        <v>9960998.25</v>
      </c>
    </row>
    <row r="19" spans="2:5" x14ac:dyDescent="0.2">
      <c r="B19" s="59" t="s">
        <v>141</v>
      </c>
      <c r="C19" s="59"/>
      <c r="D19" s="59"/>
      <c r="E19" s="2"/>
    </row>
    <row r="20" spans="2:5" x14ac:dyDescent="0.2">
      <c r="B20" s="60"/>
      <c r="C20" s="60"/>
      <c r="D20" s="61"/>
      <c r="E20" s="2"/>
    </row>
    <row r="21" spans="2:5" x14ac:dyDescent="0.2">
      <c r="B21" s="52"/>
      <c r="C21" s="52"/>
      <c r="D21" s="53"/>
    </row>
    <row r="22" spans="2:5" x14ac:dyDescent="0.2">
      <c r="B22" s="52"/>
      <c r="C22" s="52"/>
      <c r="D22" s="53"/>
    </row>
    <row r="23" spans="2:5" x14ac:dyDescent="0.2">
      <c r="B23" s="52"/>
      <c r="C23" s="52"/>
      <c r="D23" s="53"/>
    </row>
    <row r="24" spans="2:5" x14ac:dyDescent="0.2">
      <c r="B24" s="52"/>
      <c r="C24" s="52"/>
      <c r="D24" s="53"/>
    </row>
    <row r="25" spans="2:5" x14ac:dyDescent="0.2">
      <c r="B25" s="54" t="s">
        <v>142</v>
      </c>
      <c r="C25" s="54" t="s">
        <v>143</v>
      </c>
      <c r="D25" s="55"/>
    </row>
    <row r="26" spans="2:5" x14ac:dyDescent="0.2">
      <c r="B26" s="56" t="s">
        <v>144</v>
      </c>
      <c r="C26" s="56" t="s">
        <v>145</v>
      </c>
      <c r="D26" s="56"/>
    </row>
    <row r="27" spans="2:5" x14ac:dyDescent="0.2">
      <c r="B27" s="57" t="s">
        <v>146</v>
      </c>
      <c r="C27" s="58" t="s">
        <v>147</v>
      </c>
      <c r="D27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opLeftCell="A40" workbookViewId="0">
      <selection activeCell="D48" sqref="D4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137</v>
      </c>
      <c r="B1" s="63"/>
      <c r="C1" s="63"/>
      <c r="D1" s="63"/>
      <c r="E1" s="63"/>
      <c r="F1" s="63"/>
      <c r="G1" s="63"/>
      <c r="H1" s="6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7" t="s">
        <v>57</v>
      </c>
      <c r="B3" s="68"/>
      <c r="C3" s="62" t="s">
        <v>63</v>
      </c>
      <c r="D3" s="63"/>
      <c r="E3" s="63"/>
      <c r="F3" s="63"/>
      <c r="G3" s="64"/>
      <c r="H3" s="65" t="s">
        <v>62</v>
      </c>
    </row>
    <row r="4" spans="1:8" ht="24.95" customHeight="1" x14ac:dyDescent="0.2">
      <c r="A4" s="69"/>
      <c r="B4" s="70"/>
      <c r="C4" s="9" t="s">
        <v>58</v>
      </c>
      <c r="D4" s="9" t="s">
        <v>128</v>
      </c>
      <c r="E4" s="9" t="s">
        <v>59</v>
      </c>
      <c r="F4" s="9" t="s">
        <v>60</v>
      </c>
      <c r="G4" s="9" t="s">
        <v>61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129</v>
      </c>
      <c r="F5" s="10">
        <v>4</v>
      </c>
      <c r="G5" s="10">
        <v>5</v>
      </c>
      <c r="H5" s="10" t="s">
        <v>130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133</v>
      </c>
      <c r="B7" s="22"/>
      <c r="C7" s="15">
        <v>7110926.5599999996</v>
      </c>
      <c r="D7" s="15">
        <v>-252000</v>
      </c>
      <c r="E7" s="15">
        <f>C7+D7</f>
        <v>6858926.5599999996</v>
      </c>
      <c r="F7" s="15">
        <v>2767812.54</v>
      </c>
      <c r="G7" s="15">
        <v>2767812.54</v>
      </c>
      <c r="H7" s="15">
        <f>E7-F7</f>
        <v>4091114.0199999996</v>
      </c>
    </row>
    <row r="8" spans="1:8" x14ac:dyDescent="0.2">
      <c r="A8" s="4" t="s">
        <v>134</v>
      </c>
      <c r="B8" s="22"/>
      <c r="C8" s="15">
        <v>8291841.0800000001</v>
      </c>
      <c r="D8" s="15">
        <v>200000</v>
      </c>
      <c r="E8" s="15">
        <f t="shared" ref="E8:E13" si="0">C8+D8</f>
        <v>8491841.0800000001</v>
      </c>
      <c r="F8" s="15">
        <v>4237798.05</v>
      </c>
      <c r="G8" s="15">
        <v>4237798.05</v>
      </c>
      <c r="H8" s="15">
        <f t="shared" ref="H8:H13" si="1">E8-F8</f>
        <v>4254043.03</v>
      </c>
    </row>
    <row r="9" spans="1:8" x14ac:dyDescent="0.2">
      <c r="A9" s="4" t="s">
        <v>135</v>
      </c>
      <c r="B9" s="22"/>
      <c r="C9" s="15">
        <v>642695.04</v>
      </c>
      <c r="D9" s="15">
        <v>0</v>
      </c>
      <c r="E9" s="15">
        <f t="shared" si="0"/>
        <v>642695.04</v>
      </c>
      <c r="F9" s="15">
        <v>321705.21999999997</v>
      </c>
      <c r="G9" s="15">
        <v>321705.21999999997</v>
      </c>
      <c r="H9" s="15">
        <f t="shared" si="1"/>
        <v>320989.82000000007</v>
      </c>
    </row>
    <row r="10" spans="1:8" x14ac:dyDescent="0.2">
      <c r="A10" s="4" t="s">
        <v>136</v>
      </c>
      <c r="B10" s="22"/>
      <c r="C10" s="15">
        <v>2279151.94</v>
      </c>
      <c r="D10" s="15">
        <v>52000</v>
      </c>
      <c r="E10" s="15">
        <f t="shared" si="0"/>
        <v>2331151.94</v>
      </c>
      <c r="F10" s="15">
        <v>1036300.56</v>
      </c>
      <c r="G10" s="15">
        <v>1036300.56</v>
      </c>
      <c r="H10" s="15">
        <f t="shared" si="1"/>
        <v>1294851.3799999999</v>
      </c>
    </row>
    <row r="11" spans="1:8" x14ac:dyDescent="0.2">
      <c r="A11" s="4" t="s">
        <v>53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54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55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56</v>
      </c>
      <c r="C16" s="23">
        <f t="shared" ref="C16:H16" si="2">SUM(C7:C15)</f>
        <v>18324614.620000001</v>
      </c>
      <c r="D16" s="23">
        <f t="shared" si="2"/>
        <v>0</v>
      </c>
      <c r="E16" s="23">
        <f t="shared" si="2"/>
        <v>18324614.620000001</v>
      </c>
      <c r="F16" s="23">
        <f t="shared" si="2"/>
        <v>8363616.3699999992</v>
      </c>
      <c r="G16" s="23">
        <f t="shared" si="2"/>
        <v>8363616.3699999992</v>
      </c>
      <c r="H16" s="23">
        <f t="shared" si="2"/>
        <v>9960998.25</v>
      </c>
    </row>
    <row r="19" spans="1:8" ht="45" customHeight="1" x14ac:dyDescent="0.2">
      <c r="A19" s="62" t="s">
        <v>138</v>
      </c>
      <c r="B19" s="63"/>
      <c r="C19" s="63"/>
      <c r="D19" s="63"/>
      <c r="E19" s="63"/>
      <c r="F19" s="63"/>
      <c r="G19" s="63"/>
      <c r="H19" s="64"/>
    </row>
    <row r="21" spans="1:8" x14ac:dyDescent="0.2">
      <c r="A21" s="67" t="s">
        <v>57</v>
      </c>
      <c r="B21" s="68"/>
      <c r="C21" s="62" t="s">
        <v>63</v>
      </c>
      <c r="D21" s="63"/>
      <c r="E21" s="63"/>
      <c r="F21" s="63"/>
      <c r="G21" s="64"/>
      <c r="H21" s="65" t="s">
        <v>62</v>
      </c>
    </row>
    <row r="22" spans="1:8" ht="22.5" x14ac:dyDescent="0.2">
      <c r="A22" s="69"/>
      <c r="B22" s="70"/>
      <c r="C22" s="9" t="s">
        <v>58</v>
      </c>
      <c r="D22" s="9" t="s">
        <v>128</v>
      </c>
      <c r="E22" s="9" t="s">
        <v>59</v>
      </c>
      <c r="F22" s="9" t="s">
        <v>60</v>
      </c>
      <c r="G22" s="9" t="s">
        <v>61</v>
      </c>
      <c r="H22" s="66"/>
    </row>
    <row r="23" spans="1:8" x14ac:dyDescent="0.2">
      <c r="A23" s="71"/>
      <c r="B23" s="72"/>
      <c r="C23" s="10">
        <v>1</v>
      </c>
      <c r="D23" s="10">
        <v>2</v>
      </c>
      <c r="E23" s="10" t="s">
        <v>129</v>
      </c>
      <c r="F23" s="10">
        <v>4</v>
      </c>
      <c r="G23" s="10">
        <v>5</v>
      </c>
      <c r="H23" s="10" t="s">
        <v>130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56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62" t="s">
        <v>139</v>
      </c>
      <c r="B33" s="63"/>
      <c r="C33" s="63"/>
      <c r="D33" s="63"/>
      <c r="E33" s="63"/>
      <c r="F33" s="63"/>
      <c r="G33" s="63"/>
      <c r="H33" s="64"/>
    </row>
    <row r="34" spans="1:8" x14ac:dyDescent="0.2">
      <c r="A34" s="67" t="s">
        <v>57</v>
      </c>
      <c r="B34" s="68"/>
      <c r="C34" s="62" t="s">
        <v>63</v>
      </c>
      <c r="D34" s="63"/>
      <c r="E34" s="63"/>
      <c r="F34" s="63"/>
      <c r="G34" s="64"/>
      <c r="H34" s="65" t="s">
        <v>62</v>
      </c>
    </row>
    <row r="35" spans="1:8" ht="22.5" x14ac:dyDescent="0.2">
      <c r="A35" s="69"/>
      <c r="B35" s="70"/>
      <c r="C35" s="9" t="s">
        <v>58</v>
      </c>
      <c r="D35" s="9" t="s">
        <v>128</v>
      </c>
      <c r="E35" s="9" t="s">
        <v>59</v>
      </c>
      <c r="F35" s="9" t="s">
        <v>60</v>
      </c>
      <c r="G35" s="9" t="s">
        <v>61</v>
      </c>
      <c r="H35" s="66"/>
    </row>
    <row r="36" spans="1:8" x14ac:dyDescent="0.2">
      <c r="A36" s="71"/>
      <c r="B36" s="72"/>
      <c r="C36" s="10">
        <v>1</v>
      </c>
      <c r="D36" s="10">
        <v>2</v>
      </c>
      <c r="E36" s="10" t="s">
        <v>129</v>
      </c>
      <c r="F36" s="10">
        <v>4</v>
      </c>
      <c r="G36" s="10">
        <v>5</v>
      </c>
      <c r="H36" s="10" t="s">
        <v>130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56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7" spans="1:8" x14ac:dyDescent="0.2">
      <c r="B57" s="59" t="s">
        <v>141</v>
      </c>
      <c r="C57" s="59"/>
      <c r="D57" s="59"/>
      <c r="E57" s="2"/>
    </row>
    <row r="58" spans="1:8" x14ac:dyDescent="0.2">
      <c r="B58" s="60"/>
      <c r="C58" s="60"/>
      <c r="D58" s="61"/>
      <c r="E58" s="2"/>
    </row>
    <row r="59" spans="1:8" x14ac:dyDescent="0.2">
      <c r="B59" s="52"/>
      <c r="C59" s="52"/>
      <c r="D59" s="53"/>
    </row>
    <row r="60" spans="1:8" x14ac:dyDescent="0.2">
      <c r="B60" s="52"/>
      <c r="C60" s="52"/>
      <c r="D60" s="53"/>
    </row>
    <row r="61" spans="1:8" x14ac:dyDescent="0.2">
      <c r="B61" s="52"/>
      <c r="C61" s="52"/>
      <c r="D61" s="53"/>
    </row>
    <row r="62" spans="1:8" x14ac:dyDescent="0.2">
      <c r="B62" s="52"/>
      <c r="C62" s="52"/>
      <c r="D62" s="53"/>
    </row>
    <row r="63" spans="1:8" x14ac:dyDescent="0.2">
      <c r="B63" s="54" t="s">
        <v>142</v>
      </c>
      <c r="C63" s="54" t="s">
        <v>143</v>
      </c>
      <c r="D63" s="55"/>
    </row>
    <row r="64" spans="1:8" x14ac:dyDescent="0.2">
      <c r="B64" s="56" t="s">
        <v>144</v>
      </c>
      <c r="C64" s="56" t="s">
        <v>145</v>
      </c>
      <c r="D64" s="56"/>
    </row>
    <row r="65" spans="2:4" x14ac:dyDescent="0.2">
      <c r="B65" s="57" t="s">
        <v>146</v>
      </c>
      <c r="C65" s="58" t="s">
        <v>147</v>
      </c>
      <c r="D65" s="53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workbookViewId="0">
      <selection activeCell="B17" sqref="B1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2" t="s">
        <v>140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57</v>
      </c>
      <c r="B2" s="68"/>
      <c r="C2" s="62" t="s">
        <v>63</v>
      </c>
      <c r="D2" s="63"/>
      <c r="E2" s="63"/>
      <c r="F2" s="63"/>
      <c r="G2" s="64"/>
      <c r="H2" s="65" t="s">
        <v>62</v>
      </c>
    </row>
    <row r="3" spans="1:8" ht="24.95" customHeight="1" x14ac:dyDescent="0.2">
      <c r="A3" s="69"/>
      <c r="B3" s="70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18324614.620000001</v>
      </c>
      <c r="D16" s="15">
        <f t="shared" si="3"/>
        <v>0</v>
      </c>
      <c r="E16" s="15">
        <f t="shared" si="3"/>
        <v>18324614.620000001</v>
      </c>
      <c r="F16" s="15">
        <f t="shared" si="3"/>
        <v>8363616.3700000001</v>
      </c>
      <c r="G16" s="15">
        <f t="shared" si="3"/>
        <v>8363616.3700000001</v>
      </c>
      <c r="H16" s="15">
        <f t="shared" si="3"/>
        <v>9960998.25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18324614.620000001</v>
      </c>
      <c r="D18" s="15">
        <v>0</v>
      </c>
      <c r="E18" s="15">
        <f t="shared" ref="E18:E23" si="5">C18+D18</f>
        <v>18324614.620000001</v>
      </c>
      <c r="F18" s="15">
        <v>8363616.3700000001</v>
      </c>
      <c r="G18" s="15">
        <v>8363616.3700000001</v>
      </c>
      <c r="H18" s="15">
        <f t="shared" si="4"/>
        <v>9960998.25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56</v>
      </c>
      <c r="C42" s="23">
        <f t="shared" ref="C42:H42" si="12">SUM(C36+C25+C16+C6)</f>
        <v>18324614.620000001</v>
      </c>
      <c r="D42" s="23">
        <f t="shared" si="12"/>
        <v>0</v>
      </c>
      <c r="E42" s="23">
        <f t="shared" si="12"/>
        <v>18324614.620000001</v>
      </c>
      <c r="F42" s="23">
        <f t="shared" si="12"/>
        <v>8363616.3700000001</v>
      </c>
      <c r="G42" s="23">
        <f t="shared" si="12"/>
        <v>8363616.3700000001</v>
      </c>
      <c r="H42" s="23">
        <f t="shared" si="12"/>
        <v>9960998.25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59" t="s">
        <v>141</v>
      </c>
      <c r="C45" s="59"/>
      <c r="D45" s="59"/>
      <c r="E45" s="2"/>
      <c r="F45" s="1"/>
      <c r="G45" s="37"/>
      <c r="H45" s="37"/>
    </row>
    <row r="46" spans="1:8" x14ac:dyDescent="0.2">
      <c r="B46" s="60"/>
      <c r="C46" s="60"/>
      <c r="D46" s="61"/>
      <c r="E46" s="2"/>
      <c r="F46" s="1"/>
    </row>
    <row r="47" spans="1:8" x14ac:dyDescent="0.2">
      <c r="B47" s="52"/>
      <c r="C47" s="52"/>
      <c r="D47" s="53"/>
      <c r="E47" s="1"/>
      <c r="F47" s="1"/>
    </row>
    <row r="48" spans="1:8" x14ac:dyDescent="0.2">
      <c r="B48" s="52"/>
      <c r="C48" s="52"/>
      <c r="D48" s="53"/>
      <c r="E48" s="1"/>
      <c r="F48" s="1"/>
    </row>
    <row r="49" spans="2:6" x14ac:dyDescent="0.2">
      <c r="B49" s="52"/>
      <c r="C49" s="52"/>
      <c r="D49" s="53"/>
      <c r="E49" s="1"/>
      <c r="F49" s="1"/>
    </row>
    <row r="50" spans="2:6" x14ac:dyDescent="0.2">
      <c r="B50" s="52"/>
      <c r="C50" s="52"/>
      <c r="D50" s="53"/>
      <c r="E50" s="1"/>
      <c r="F50" s="1"/>
    </row>
    <row r="51" spans="2:6" x14ac:dyDescent="0.2">
      <c r="B51" s="54" t="s">
        <v>142</v>
      </c>
      <c r="C51" s="54" t="s">
        <v>143</v>
      </c>
      <c r="D51" s="55"/>
      <c r="E51" s="1"/>
      <c r="F51" s="1"/>
    </row>
    <row r="52" spans="2:6" x14ac:dyDescent="0.2">
      <c r="B52" s="56" t="s">
        <v>144</v>
      </c>
      <c r="C52" s="56" t="s">
        <v>145</v>
      </c>
      <c r="D52" s="56"/>
      <c r="E52" s="1"/>
      <c r="F52" s="1"/>
    </row>
    <row r="53" spans="2:6" x14ac:dyDescent="0.2">
      <c r="B53" s="57" t="s">
        <v>146</v>
      </c>
      <c r="C53" s="58" t="s">
        <v>147</v>
      </c>
      <c r="D53" s="53"/>
      <c r="E53" s="1"/>
      <c r="F53" s="1"/>
    </row>
    <row r="54" spans="2:6" x14ac:dyDescent="0.2">
      <c r="B54" s="1"/>
      <c r="C54" s="1"/>
      <c r="D54" s="1"/>
      <c r="E54" s="1"/>
      <c r="F54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2021-07-28T15:30:38Z</cp:lastPrinted>
  <dcterms:created xsi:type="dcterms:W3CDTF">2014-02-10T03:37:14Z</dcterms:created>
  <dcterms:modified xsi:type="dcterms:W3CDTF">2021-07-28T15:31:24Z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